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Администрирование\РР. ПСД. КД\"/>
    </mc:Choice>
  </mc:AlternateContent>
  <xr:revisionPtr revIDLastSave="0" documentId="13_ncr:1_{8563A833-FC03-4518-BECC-4EE25ED8F7C3}" xr6:coauthVersionLast="47" xr6:coauthVersionMax="47" xr10:uidLastSave="{00000000-0000-0000-0000-000000000000}"/>
  <workbookProtection workbookAlgorithmName="SHA-512" workbookHashValue="nRaF0L1Jl+2/8oSEjjW17ekrBxy04DxCc0B8/salEvShGGBZTAPfvvrHh3pSG1PO5oHz/zDDWtporxksvKNiBw==" workbookSaltValue="PEOrp3iN+icr3HzOHN9dpg==" workbookSpinCount="100000" lockStructure="1"/>
  <bookViews>
    <workbookView xWindow="1560" yWindow="1560" windowWidth="21600" windowHeight="11175" xr2:uid="{9ADBD342-E69F-495C-B367-89C325DC9E71}"/>
  </bookViews>
  <sheets>
    <sheet name="Стоимость ПиР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6" l="1"/>
  <c r="C26" i="6"/>
  <c r="B25" i="6" s="1"/>
  <c r="D25" i="6" s="1"/>
  <c r="C13" i="6"/>
  <c r="B12" i="6" s="1"/>
  <c r="D12" i="6" s="1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H5" i="6" l="1"/>
  <c r="H8" i="6"/>
  <c r="H9" i="6"/>
  <c r="H10" i="6"/>
  <c r="D13" i="6" l="1"/>
  <c r="D1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Игорь</author>
  </authors>
  <commentList>
    <comment ref="D3" authorId="0" shapeId="0" xr:uid="{9DC19E17-9DA1-4DF6-AAD2-DB25DF95E0F0}">
      <text>
        <r>
          <rPr>
            <sz val="9"/>
            <color indexed="81"/>
            <rFont val="Verdana"/>
            <family val="2"/>
            <charset val="204"/>
          </rPr>
          <t>Укажите мощность источника тепла</t>
        </r>
      </text>
    </comment>
    <comment ref="C4" authorId="0" shapeId="0" xr:uid="{84F099D6-912E-4C3E-A028-20BE3F843C7C}">
      <text>
        <r>
          <rPr>
            <sz val="9"/>
            <color indexed="81"/>
            <rFont val="Verdana"/>
            <family val="2"/>
            <charset val="204"/>
          </rPr>
          <t>Выберите вид топлива из раскрывающегося списка</t>
        </r>
      </text>
    </comment>
    <comment ref="C5" authorId="0" shapeId="0" xr:uid="{7B863161-E19F-405A-A274-C0B7C94AA852}">
      <text>
        <r>
          <rPr>
            <sz val="9"/>
            <color indexed="81"/>
            <rFont val="Verdana"/>
            <family val="2"/>
            <charset val="204"/>
          </rPr>
          <t>Выберите тип многотопливности из раскрывающегося списка</t>
        </r>
      </text>
    </comment>
    <comment ref="C6" authorId="0" shapeId="0" xr:uid="{AE53E40F-FADD-4CB1-856C-71C84AC648B8}">
      <text>
        <r>
          <rPr>
            <sz val="9"/>
            <color indexed="81"/>
            <rFont val="Verdana"/>
            <family val="2"/>
            <charset val="204"/>
          </rPr>
          <t>Выберите сложность механизации из раскрывающегося списка</t>
        </r>
      </text>
    </comment>
    <comment ref="C7" authorId="0" shapeId="0" xr:uid="{CF0D9B67-D455-47E8-9005-FF9B733DD0D4}">
      <text>
        <r>
          <rPr>
            <sz val="9"/>
            <color indexed="81"/>
            <rFont val="Verdana"/>
            <family val="2"/>
            <charset val="204"/>
          </rPr>
          <t>Выберите сложность схемы из раскрывающегося списка</t>
        </r>
      </text>
    </comment>
    <comment ref="C8" authorId="0" shapeId="0" xr:uid="{8F66359C-715E-489B-8D59-551CABCAFC56}">
      <text>
        <r>
          <rPr>
            <sz val="9"/>
            <color indexed="81"/>
            <rFont val="Verdana"/>
            <family val="2"/>
            <charset val="204"/>
          </rPr>
          <t>Выберите сейсмичность из раскрывающегося списка</t>
        </r>
      </text>
    </comment>
    <comment ref="C9" authorId="0" shapeId="0" xr:uid="{EB7AB5F8-694C-4207-AA9C-8C09B9E8A508}">
      <text>
        <r>
          <rPr>
            <sz val="9"/>
            <color indexed="81"/>
            <rFont val="Verdana"/>
            <family val="2"/>
            <charset val="204"/>
          </rPr>
          <t>Выберите комбинированность из раскрывающегося списка</t>
        </r>
      </text>
    </comment>
    <comment ref="C10" authorId="0" shapeId="0" xr:uid="{CD9FBCE9-7850-424D-8291-33F2DF5DFBEC}">
      <text>
        <r>
          <rPr>
            <sz val="9"/>
            <color indexed="81"/>
            <rFont val="Verdana"/>
            <family val="2"/>
            <charset val="204"/>
          </rPr>
          <t>Выберите сложность грунтов из раскрывающегося списка</t>
        </r>
      </text>
    </comment>
  </commentList>
</comments>
</file>

<file path=xl/sharedStrings.xml><?xml version="1.0" encoding="utf-8"?>
<sst xmlns="http://schemas.openxmlformats.org/spreadsheetml/2006/main" count="62" uniqueCount="43">
  <si>
    <t>Параметр</t>
  </si>
  <si>
    <t>Обозн.</t>
  </si>
  <si>
    <t>Значение</t>
  </si>
  <si>
    <t>Ед. изм.</t>
  </si>
  <si>
    <t>Примечание</t>
  </si>
  <si>
    <t>№</t>
  </si>
  <si>
    <t>Q</t>
  </si>
  <si>
    <t>-//-</t>
  </si>
  <si>
    <t>◄</t>
  </si>
  <si>
    <t>Твёрдое</t>
  </si>
  <si>
    <t>Жидкое</t>
  </si>
  <si>
    <t>Газ</t>
  </si>
  <si>
    <t>Вид основного топлива</t>
  </si>
  <si>
    <t>Выбрать из списка</t>
  </si>
  <si>
    <t>Установленная мощность котельной</t>
  </si>
  <si>
    <t>Суммарная мощность всех котлов с учётом резервного</t>
  </si>
  <si>
    <t>Сейсмичность района строительства</t>
  </si>
  <si>
    <t>Многотопливность</t>
  </si>
  <si>
    <t>Нет</t>
  </si>
  <si>
    <t>Два и более</t>
  </si>
  <si>
    <t>Комбинированность</t>
  </si>
  <si>
    <t>Сложность механизациия топочного процесса</t>
  </si>
  <si>
    <t>Сложность тепловой схемы</t>
  </si>
  <si>
    <t>C</t>
  </si>
  <si>
    <t>МВт</t>
  </si>
  <si>
    <t>Без механизации</t>
  </si>
  <si>
    <t>Полумеханический топочный процесс</t>
  </si>
  <si>
    <t>Механизированный топочный процесс</t>
  </si>
  <si>
    <t>Автоматизированный топочный процесс</t>
  </si>
  <si>
    <t>Двухтрубная</t>
  </si>
  <si>
    <t>Четырёххтрубная</t>
  </si>
  <si>
    <t>Шеститрубная</t>
  </si>
  <si>
    <t>7 баллов</t>
  </si>
  <si>
    <t>8 баллов</t>
  </si>
  <si>
    <t>9 баллов</t>
  </si>
  <si>
    <t>не более 6 баллов</t>
  </si>
  <si>
    <t>Пароводогрейная</t>
  </si>
  <si>
    <t>Есть</t>
  </si>
  <si>
    <t>Сложность грунтов. Вечномерзлые, просадочные, набухающие, карстовые и оплзневые, над горными выработками, подтапливаемые</t>
  </si>
  <si>
    <t>Одно топливо</t>
  </si>
  <si>
    <t>Ориентировочная стоимость П и Р</t>
  </si>
  <si>
    <t>Бюро Бойлер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</si>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</sst>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indexed="81"/>
      <name val="Verdana"/>
      <family val="2"/>
      <charset val="204"/>
    </font>
    <font>
      <sz val="8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2"/>
      <color theme="0"/>
      <name val="Times New Roman"/>
      <family val="1"/>
      <charset val="204"/>
    </font>
    <font>
      <sz val="10"/>
      <color theme="0"/>
      <name val="Verdana"/>
      <family val="2"/>
      <charset val="204"/>
    </font>
    <font>
      <sz val="10"/>
      <color theme="0"/>
      <name val="Times New Roman"/>
      <family val="1"/>
      <charset val="204"/>
    </font>
    <font>
      <sz val="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2" fontId="15" fillId="0" borderId="0" xfId="0" applyNumberFormat="1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16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_veter" xfId="1" xr:uid="{479C3E93-88AB-433C-8FB3-E9D0CD049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F5B8E-809A-437F-B956-B56924DBBF64}">
  <dimension ref="A1:AD130"/>
  <sheetViews>
    <sheetView tabSelected="1" view="pageLayout" topLeftCell="A5" zoomScaleNormal="100" workbookViewId="0">
      <selection activeCell="D11" sqref="D11"/>
    </sheetView>
  </sheetViews>
  <sheetFormatPr defaultColWidth="9" defaultRowHeight="15.75" outlineLevelRow="1" outlineLevelCol="1" x14ac:dyDescent="0.25"/>
  <cols>
    <col min="1" max="1" width="5" style="1" customWidth="1"/>
    <col min="2" max="2" width="33.28515625" style="1" customWidth="1"/>
    <col min="3" max="3" width="7.5703125" style="1" customWidth="1"/>
    <col min="4" max="4" width="15.28515625" style="1" customWidth="1"/>
    <col min="5" max="5" width="7.5703125" style="1" customWidth="1"/>
    <col min="6" max="6" width="12.5703125" style="1" customWidth="1"/>
    <col min="7" max="7" width="10" style="1" hidden="1" customWidth="1" outlineLevel="1"/>
    <col min="8" max="8" width="10.28515625" style="1" hidden="1" customWidth="1" outlineLevel="1"/>
    <col min="9" max="9" width="4.85546875" style="1" hidden="1" customWidth="1" collapsed="1"/>
    <col min="10" max="14" width="4.85546875" style="1" customWidth="1"/>
    <col min="15" max="15" width="10" style="1" customWidth="1"/>
    <col min="16" max="22" width="4.85546875" style="1" customWidth="1"/>
    <col min="23" max="23" width="10" style="1" customWidth="1"/>
    <col min="24" max="30" width="4.85546875" style="1" customWidth="1"/>
    <col min="31" max="16384" width="9" style="1"/>
  </cols>
  <sheetData>
    <row r="1" spans="1:30" ht="22.5" customHeight="1" x14ac:dyDescent="0.25">
      <c r="A1" s="33" t="s">
        <v>41</v>
      </c>
      <c r="B1" s="33"/>
      <c r="C1" s="33"/>
      <c r="D1" s="33"/>
      <c r="E1" s="33"/>
      <c r="F1" s="33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2.5" customHeight="1" x14ac:dyDescent="0.25">
      <c r="A2" s="3" t="s">
        <v>5</v>
      </c>
      <c r="B2" s="2" t="s">
        <v>0</v>
      </c>
      <c r="C2" s="2" t="s">
        <v>1</v>
      </c>
      <c r="D2" s="2" t="s">
        <v>2</v>
      </c>
      <c r="E2" s="12" t="s">
        <v>3</v>
      </c>
      <c r="F2" s="12" t="s">
        <v>4</v>
      </c>
      <c r="G2" s="27" t="s">
        <v>9</v>
      </c>
      <c r="H2" s="27"/>
      <c r="I2" s="2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22.5" customHeight="1" x14ac:dyDescent="0.25">
      <c r="A3" s="3">
        <v>3</v>
      </c>
      <c r="B3" s="4" t="s">
        <v>14</v>
      </c>
      <c r="C3" s="6" t="s">
        <v>6</v>
      </c>
      <c r="D3" s="7">
        <v>10.5</v>
      </c>
      <c r="E3" s="12" t="s">
        <v>24</v>
      </c>
      <c r="F3" s="14" t="s">
        <v>15</v>
      </c>
      <c r="G3" s="28" t="s">
        <v>10</v>
      </c>
      <c r="H3" s="27"/>
      <c r="I3" s="2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22.5" customHeight="1" x14ac:dyDescent="0.25">
      <c r="A4" s="3">
        <v>1</v>
      </c>
      <c r="B4" s="4" t="s">
        <v>12</v>
      </c>
      <c r="C4" s="32" t="s">
        <v>9</v>
      </c>
      <c r="D4" s="32"/>
      <c r="E4" s="13" t="s">
        <v>8</v>
      </c>
      <c r="F4" s="15" t="s">
        <v>13</v>
      </c>
      <c r="G4" s="27" t="s">
        <v>11</v>
      </c>
      <c r="H4" s="27"/>
      <c r="I4" s="27"/>
      <c r="J4" s="18"/>
      <c r="K4" s="18"/>
      <c r="L4" s="17"/>
      <c r="M4" s="18"/>
      <c r="N4" s="18"/>
      <c r="O4" s="16"/>
      <c r="P4" s="18"/>
      <c r="Q4" s="18"/>
      <c r="R4" s="18"/>
      <c r="S4" s="18"/>
      <c r="T4" s="17"/>
      <c r="U4" s="18"/>
      <c r="V4" s="18"/>
      <c r="W4" s="16"/>
      <c r="X4" s="18"/>
      <c r="Y4" s="18"/>
      <c r="Z4" s="18"/>
      <c r="AA4" s="18"/>
      <c r="AB4" s="17"/>
      <c r="AC4" s="18"/>
      <c r="AD4" s="18"/>
    </row>
    <row r="5" spans="1:30" ht="22.5" customHeight="1" x14ac:dyDescent="0.25">
      <c r="A5" s="3">
        <v>2</v>
      </c>
      <c r="B5" s="4" t="s">
        <v>17</v>
      </c>
      <c r="C5" s="32" t="s">
        <v>39</v>
      </c>
      <c r="D5" s="32"/>
      <c r="E5" s="13" t="s">
        <v>8</v>
      </c>
      <c r="F5" s="14" t="s">
        <v>7</v>
      </c>
      <c r="G5" s="28" t="s">
        <v>39</v>
      </c>
      <c r="H5" s="29">
        <f>IF(C5=G5,1,1.18)</f>
        <v>1</v>
      </c>
      <c r="I5" s="27"/>
      <c r="J5" s="18"/>
      <c r="K5" s="18"/>
      <c r="L5" s="17"/>
      <c r="M5" s="18"/>
      <c r="N5" s="18"/>
      <c r="O5" s="16"/>
      <c r="P5" s="18"/>
      <c r="Q5" s="18"/>
      <c r="R5" s="18"/>
      <c r="S5" s="18"/>
      <c r="T5" s="17"/>
      <c r="U5" s="18"/>
      <c r="V5" s="18"/>
      <c r="W5" s="16"/>
      <c r="X5" s="18"/>
      <c r="Y5" s="18"/>
      <c r="Z5" s="18"/>
      <c r="AA5" s="18"/>
      <c r="AB5" s="17"/>
      <c r="AC5" s="18"/>
      <c r="AD5" s="18"/>
    </row>
    <row r="6" spans="1:30" ht="22.5" customHeight="1" x14ac:dyDescent="0.25">
      <c r="A6" s="3">
        <v>4</v>
      </c>
      <c r="B6" s="4" t="s">
        <v>21</v>
      </c>
      <c r="C6" s="32" t="s">
        <v>27</v>
      </c>
      <c r="D6" s="32"/>
      <c r="E6" s="13" t="s">
        <v>8</v>
      </c>
      <c r="F6" s="14" t="s">
        <v>7</v>
      </c>
      <c r="G6" s="28" t="s">
        <v>19</v>
      </c>
      <c r="H6" s="27"/>
      <c r="I6" s="27"/>
      <c r="J6" s="18"/>
      <c r="K6" s="18"/>
      <c r="L6" s="17"/>
      <c r="M6" s="18"/>
      <c r="N6" s="18"/>
      <c r="O6" s="16"/>
      <c r="P6" s="18"/>
      <c r="Q6" s="18"/>
      <c r="R6" s="18"/>
      <c r="S6" s="18"/>
      <c r="T6" s="17"/>
      <c r="U6" s="18"/>
      <c r="V6" s="18"/>
      <c r="W6" s="16"/>
      <c r="X6" s="18"/>
      <c r="Y6" s="18"/>
      <c r="Z6" s="18"/>
      <c r="AA6" s="18"/>
      <c r="AB6" s="17"/>
      <c r="AC6" s="18"/>
      <c r="AD6" s="18"/>
    </row>
    <row r="7" spans="1:30" ht="22.5" customHeight="1" x14ac:dyDescent="0.25">
      <c r="A7" s="3">
        <v>5</v>
      </c>
      <c r="B7" s="4" t="s">
        <v>22</v>
      </c>
      <c r="C7" s="32" t="s">
        <v>29</v>
      </c>
      <c r="D7" s="32"/>
      <c r="E7" s="13" t="s">
        <v>8</v>
      </c>
      <c r="F7" s="14" t="s">
        <v>7</v>
      </c>
      <c r="G7" s="28" t="s">
        <v>25</v>
      </c>
      <c r="H7" s="27"/>
      <c r="I7" s="27"/>
      <c r="J7" s="18"/>
      <c r="K7" s="18"/>
      <c r="L7" s="17"/>
      <c r="M7" s="18"/>
      <c r="N7" s="18"/>
      <c r="O7" s="16"/>
      <c r="P7" s="18"/>
      <c r="Q7" s="18"/>
      <c r="R7" s="18"/>
      <c r="S7" s="18"/>
      <c r="T7" s="17"/>
      <c r="U7" s="18"/>
      <c r="V7" s="18"/>
      <c r="W7" s="16"/>
      <c r="X7" s="18"/>
      <c r="Y7" s="18"/>
      <c r="Z7" s="18"/>
      <c r="AA7" s="18"/>
      <c r="AB7" s="17"/>
      <c r="AC7" s="18"/>
      <c r="AD7" s="18"/>
    </row>
    <row r="8" spans="1:30" ht="22.5" customHeight="1" x14ac:dyDescent="0.25">
      <c r="A8" s="3">
        <v>6</v>
      </c>
      <c r="B8" s="5" t="s">
        <v>16</v>
      </c>
      <c r="C8" s="32" t="s">
        <v>35</v>
      </c>
      <c r="D8" s="32"/>
      <c r="E8" s="13" t="s">
        <v>8</v>
      </c>
      <c r="F8" s="14" t="s">
        <v>7</v>
      </c>
      <c r="G8" s="28" t="s">
        <v>26</v>
      </c>
      <c r="H8" s="29">
        <f>IF(C8=G14,1,IF(C8=G15,1.15,IF(C8=G16,1.2,1.3)))</f>
        <v>1</v>
      </c>
      <c r="I8" s="27"/>
      <c r="J8" s="18"/>
      <c r="K8" s="18"/>
      <c r="L8" s="17"/>
      <c r="M8" s="18"/>
      <c r="N8" s="18"/>
      <c r="O8" s="16"/>
      <c r="P8" s="18"/>
      <c r="Q8" s="18"/>
      <c r="R8" s="18"/>
      <c r="S8" s="18"/>
      <c r="T8" s="17"/>
      <c r="U8" s="18"/>
      <c r="V8" s="18"/>
      <c r="W8" s="16"/>
      <c r="X8" s="18"/>
      <c r="Y8" s="18"/>
      <c r="Z8" s="18"/>
      <c r="AA8" s="18"/>
      <c r="AB8" s="17"/>
      <c r="AC8" s="18"/>
      <c r="AD8" s="18"/>
    </row>
    <row r="9" spans="1:30" ht="22.5" customHeight="1" x14ac:dyDescent="0.25">
      <c r="A9" s="3">
        <v>7</v>
      </c>
      <c r="B9" s="5" t="s">
        <v>20</v>
      </c>
      <c r="C9" s="32" t="s">
        <v>18</v>
      </c>
      <c r="D9" s="32"/>
      <c r="E9" s="13" t="s">
        <v>8</v>
      </c>
      <c r="F9" s="14" t="s">
        <v>7</v>
      </c>
      <c r="G9" s="28" t="s">
        <v>27</v>
      </c>
      <c r="H9" s="29">
        <f>IF(C9=G18,1,1.3)</f>
        <v>1</v>
      </c>
      <c r="I9" s="27"/>
      <c r="J9" s="18"/>
      <c r="K9" s="18"/>
      <c r="L9" s="17"/>
      <c r="M9" s="18"/>
      <c r="N9" s="18"/>
      <c r="O9" s="16"/>
      <c r="P9" s="18"/>
      <c r="Q9" s="18"/>
      <c r="R9" s="18"/>
      <c r="S9" s="18"/>
      <c r="T9" s="17"/>
      <c r="U9" s="18"/>
      <c r="V9" s="18"/>
      <c r="W9" s="16"/>
      <c r="X9" s="18"/>
      <c r="Y9" s="18"/>
      <c r="Z9" s="18"/>
      <c r="AA9" s="18"/>
      <c r="AB9" s="17"/>
      <c r="AC9" s="18"/>
      <c r="AD9" s="18"/>
    </row>
    <row r="10" spans="1:30" ht="56.1" customHeight="1" x14ac:dyDescent="0.25">
      <c r="A10" s="3">
        <v>8</v>
      </c>
      <c r="B10" s="19" t="s">
        <v>38</v>
      </c>
      <c r="C10" s="32" t="s">
        <v>18</v>
      </c>
      <c r="D10" s="32"/>
      <c r="E10" s="13" t="s">
        <v>8</v>
      </c>
      <c r="F10" s="14" t="s">
        <v>7</v>
      </c>
      <c r="G10" s="28" t="s">
        <v>28</v>
      </c>
      <c r="H10" s="29">
        <f>IF(C10=G20,1,1.15)</f>
        <v>1</v>
      </c>
      <c r="I10" s="27"/>
      <c r="J10" s="18"/>
      <c r="K10" s="18"/>
      <c r="L10" s="17"/>
      <c r="M10" s="18"/>
      <c r="N10" s="18"/>
      <c r="O10" s="16"/>
      <c r="P10" s="18"/>
      <c r="Q10" s="18"/>
      <c r="R10" s="18"/>
      <c r="S10" s="18"/>
      <c r="T10" s="17"/>
      <c r="U10" s="18"/>
      <c r="V10" s="18"/>
      <c r="W10" s="16"/>
      <c r="X10" s="18"/>
      <c r="Y10" s="18"/>
      <c r="Z10" s="18"/>
      <c r="AA10" s="18"/>
      <c r="AB10" s="17"/>
      <c r="AC10" s="18"/>
      <c r="AD10" s="18"/>
    </row>
    <row r="11" spans="1:30" ht="22.7" customHeight="1" x14ac:dyDescent="0.25">
      <c r="A11" s="3">
        <v>9</v>
      </c>
      <c r="B11" s="5" t="s">
        <v>40</v>
      </c>
      <c r="C11" s="9" t="s">
        <v>23</v>
      </c>
      <c r="D11" s="11">
        <f>IF(C4=G2,(B12+D12*D3)*D13,(B25+D25*D3)*D13)</f>
        <v>13188138.865168879</v>
      </c>
      <c r="E11" s="10" t="s">
        <v>42</v>
      </c>
      <c r="F11" s="15"/>
      <c r="G11" s="28" t="s">
        <v>29</v>
      </c>
      <c r="H11" s="27"/>
      <c r="I11" s="27"/>
      <c r="J11" s="18"/>
      <c r="K11" s="18"/>
      <c r="L11" s="17"/>
      <c r="M11" s="18"/>
      <c r="N11" s="18"/>
      <c r="O11" s="16"/>
      <c r="P11" s="18"/>
      <c r="Q11" s="18"/>
      <c r="R11" s="18"/>
      <c r="S11" s="18"/>
      <c r="T11" s="17"/>
      <c r="U11" s="18"/>
      <c r="V11" s="18"/>
      <c r="W11" s="16"/>
      <c r="X11" s="18"/>
      <c r="Y11" s="18"/>
      <c r="Z11" s="18"/>
      <c r="AA11" s="18"/>
      <c r="AB11" s="17"/>
      <c r="AC11" s="18"/>
      <c r="AD11" s="18"/>
    </row>
    <row r="12" spans="1:30" ht="22.5" hidden="1" customHeight="1" outlineLevel="1" x14ac:dyDescent="0.25">
      <c r="A12" s="21"/>
      <c r="B12" s="21">
        <f>INDEX(B13:B24,MATCH(C13,A13:A24,0))</f>
        <v>8748421.5135100614</v>
      </c>
      <c r="C12" s="21"/>
      <c r="D12" s="21">
        <f>(B13+32000000*B12/B13)/174</f>
        <v>308647.20348985359</v>
      </c>
      <c r="G12" s="28" t="s">
        <v>30</v>
      </c>
      <c r="H12" s="30"/>
      <c r="I12" s="30"/>
      <c r="J12" s="8"/>
    </row>
    <row r="13" spans="1:30" ht="22.5" hidden="1" customHeight="1" outlineLevel="1" x14ac:dyDescent="0.25">
      <c r="A13" s="21">
        <v>1</v>
      </c>
      <c r="B13" s="22">
        <f>5850000</f>
        <v>5850000</v>
      </c>
      <c r="C13" s="21">
        <f>IF(C6=G7,IF(C7=G11,A13,IF(C7=G12,A14,A15)),IF(C6=G8,IF(C7=G11,A16,IF(C7=G12,A17,A18)),IF(C6=G9,IF(C7=G11,A19,IF(C7=G12,A20,A21)),IF(C6=G10,IF(C7=G11,A22,IF(C7=G12,A23,A24))))))</f>
        <v>7</v>
      </c>
      <c r="D13" s="21">
        <f>H5*H8*H9*H10*1.1</f>
        <v>1.1000000000000001</v>
      </c>
      <c r="G13" s="28" t="s">
        <v>31</v>
      </c>
      <c r="H13" s="30"/>
      <c r="I13" s="30"/>
      <c r="J13" s="8"/>
    </row>
    <row r="14" spans="1:30" hidden="1" outlineLevel="1" x14ac:dyDescent="0.25">
      <c r="A14" s="21">
        <v>2</v>
      </c>
      <c r="B14" s="22">
        <f>C14*B13</f>
        <v>6271200</v>
      </c>
      <c r="C14" s="23">
        <v>1.0720000000000001</v>
      </c>
      <c r="D14" s="24"/>
      <c r="G14" s="28" t="s">
        <v>35</v>
      </c>
      <c r="H14" s="30"/>
      <c r="I14" s="30"/>
      <c r="J14" s="8"/>
    </row>
    <row r="15" spans="1:30" hidden="1" outlineLevel="1" x14ac:dyDescent="0.25">
      <c r="A15" s="21">
        <v>3</v>
      </c>
      <c r="B15" s="22">
        <f t="shared" ref="B15:B24" si="0">C15*B14</f>
        <v>6766624.7999999998</v>
      </c>
      <c r="C15" s="23">
        <v>1.079</v>
      </c>
      <c r="D15" s="25"/>
      <c r="G15" s="28" t="s">
        <v>32</v>
      </c>
      <c r="H15" s="30"/>
      <c r="I15" s="30"/>
      <c r="J15" s="8"/>
    </row>
    <row r="16" spans="1:30" hidden="1" outlineLevel="1" x14ac:dyDescent="0.25">
      <c r="A16" s="21">
        <v>4</v>
      </c>
      <c r="B16" s="22">
        <f t="shared" si="0"/>
        <v>6983156.7936000004</v>
      </c>
      <c r="C16" s="23">
        <v>1.032</v>
      </c>
      <c r="D16" s="24"/>
      <c r="G16" s="28" t="s">
        <v>33</v>
      </c>
      <c r="H16" s="30"/>
      <c r="I16" s="30"/>
      <c r="J16" s="8"/>
    </row>
    <row r="17" spans="1:10" hidden="1" outlineLevel="1" x14ac:dyDescent="0.25">
      <c r="A17" s="21">
        <v>5</v>
      </c>
      <c r="B17" s="22">
        <f t="shared" si="0"/>
        <v>7346280.9468672005</v>
      </c>
      <c r="C17" s="23">
        <v>1.052</v>
      </c>
      <c r="D17" s="25"/>
      <c r="G17" s="28" t="s">
        <v>34</v>
      </c>
      <c r="H17" s="30"/>
      <c r="I17" s="30"/>
      <c r="J17" s="8"/>
    </row>
    <row r="18" spans="1:10" hidden="1" outlineLevel="1" x14ac:dyDescent="0.25">
      <c r="A18" s="21">
        <v>6</v>
      </c>
      <c r="B18" s="22">
        <f t="shared" si="0"/>
        <v>7728287.556104295</v>
      </c>
      <c r="C18" s="23">
        <v>1.052</v>
      </c>
      <c r="D18" s="26"/>
      <c r="G18" s="28" t="s">
        <v>18</v>
      </c>
      <c r="H18" s="30"/>
      <c r="I18" s="30"/>
      <c r="J18" s="8"/>
    </row>
    <row r="19" spans="1:10" hidden="1" outlineLevel="1" x14ac:dyDescent="0.25">
      <c r="A19" s="21">
        <v>7</v>
      </c>
      <c r="B19" s="22">
        <f t="shared" si="0"/>
        <v>8748421.5135100614</v>
      </c>
      <c r="C19" s="23">
        <v>1.1319999999999999</v>
      </c>
      <c r="D19" s="21"/>
      <c r="G19" s="28" t="s">
        <v>36</v>
      </c>
      <c r="H19" s="30"/>
      <c r="I19" s="30"/>
      <c r="J19" s="8"/>
    </row>
    <row r="20" spans="1:10" hidden="1" outlineLevel="1" x14ac:dyDescent="0.25">
      <c r="A20" s="21">
        <v>8</v>
      </c>
      <c r="B20" s="22">
        <f t="shared" si="0"/>
        <v>9098358.3740504645</v>
      </c>
      <c r="C20" s="23">
        <v>1.04</v>
      </c>
      <c r="D20" s="21"/>
      <c r="G20" s="28" t="s">
        <v>18</v>
      </c>
      <c r="H20" s="30"/>
      <c r="I20" s="30"/>
      <c r="J20" s="8"/>
    </row>
    <row r="21" spans="1:10" hidden="1" outlineLevel="1" x14ac:dyDescent="0.25">
      <c r="A21" s="21">
        <v>9</v>
      </c>
      <c r="B21" s="22">
        <f t="shared" si="0"/>
        <v>9535079.576004887</v>
      </c>
      <c r="C21" s="23">
        <v>1.048</v>
      </c>
      <c r="D21" s="21"/>
      <c r="G21" s="28" t="s">
        <v>37</v>
      </c>
      <c r="H21" s="30"/>
      <c r="I21" s="30"/>
      <c r="J21" s="8"/>
    </row>
    <row r="22" spans="1:10" hidden="1" outlineLevel="1" x14ac:dyDescent="0.25">
      <c r="A22" s="21">
        <v>10</v>
      </c>
      <c r="B22" s="22">
        <f t="shared" si="0"/>
        <v>9582754.9738849103</v>
      </c>
      <c r="C22" s="23">
        <v>1.0049999999999999</v>
      </c>
      <c r="D22" s="21"/>
      <c r="G22" s="21"/>
      <c r="H22" s="30"/>
      <c r="I22" s="30"/>
      <c r="J22" s="8"/>
    </row>
    <row r="23" spans="1:10" hidden="1" outlineLevel="1" x14ac:dyDescent="0.25">
      <c r="A23" s="21">
        <v>11</v>
      </c>
      <c r="B23" s="22">
        <f t="shared" si="0"/>
        <v>9764827.3183887228</v>
      </c>
      <c r="C23" s="23">
        <v>1.0189999999999999</v>
      </c>
      <c r="D23" s="21"/>
      <c r="H23" s="8"/>
      <c r="I23" s="8"/>
      <c r="J23" s="8"/>
    </row>
    <row r="24" spans="1:10" hidden="1" outlineLevel="1" x14ac:dyDescent="0.25">
      <c r="A24" s="21">
        <v>12</v>
      </c>
      <c r="B24" s="22">
        <f t="shared" si="0"/>
        <v>10184714.893079437</v>
      </c>
      <c r="C24" s="23">
        <v>1.0429999999999999</v>
      </c>
      <c r="D24" s="21"/>
      <c r="H24" s="8"/>
      <c r="I24" s="8"/>
      <c r="J24" s="8"/>
    </row>
    <row r="25" spans="1:10" hidden="1" outlineLevel="1" x14ac:dyDescent="0.25">
      <c r="A25" s="21"/>
      <c r="B25" s="21">
        <f>INDEX(B26:B28,MATCH(C26,A26:A28,0))</f>
        <v>4850000</v>
      </c>
      <c r="C25" s="21"/>
      <c r="D25" s="21">
        <f>(B26+27300000*B25/B26)/174</f>
        <v>184770.11494252874</v>
      </c>
      <c r="H25" s="8"/>
      <c r="I25" s="8"/>
      <c r="J25" s="8"/>
    </row>
    <row r="26" spans="1:10" hidden="1" outlineLevel="1" x14ac:dyDescent="0.25">
      <c r="A26" s="23">
        <v>1</v>
      </c>
      <c r="B26" s="22">
        <v>4850000</v>
      </c>
      <c r="C26" s="23">
        <f>IF(C7=G11,A26,IF(C7=G12,A27,A28))</f>
        <v>1</v>
      </c>
      <c r="D26" s="21"/>
      <c r="H26" s="8"/>
      <c r="I26" s="8"/>
      <c r="J26" s="8"/>
    </row>
    <row r="27" spans="1:10" hidden="1" outlineLevel="1" x14ac:dyDescent="0.25">
      <c r="A27" s="23">
        <v>2</v>
      </c>
      <c r="B27" s="22">
        <v>5275000</v>
      </c>
      <c r="C27" s="21"/>
      <c r="D27" s="21"/>
      <c r="H27" s="8"/>
      <c r="I27" s="8"/>
      <c r="J27" s="8"/>
    </row>
    <row r="28" spans="1:10" hidden="1" outlineLevel="1" x14ac:dyDescent="0.25">
      <c r="A28" s="23">
        <v>3</v>
      </c>
      <c r="B28" s="22">
        <v>5610000</v>
      </c>
      <c r="C28" s="21"/>
      <c r="D28" s="21"/>
      <c r="H28" s="8"/>
      <c r="I28" s="8"/>
      <c r="J28" s="8"/>
    </row>
    <row r="29" spans="1:10" hidden="1" outlineLevel="1" x14ac:dyDescent="0.25">
      <c r="C29" s="20"/>
      <c r="H29" s="8"/>
      <c r="I29" s="8"/>
      <c r="J29" s="8"/>
    </row>
    <row r="30" spans="1:10" hidden="1" collapsed="1" x14ac:dyDescent="0.25">
      <c r="C30" s="20"/>
      <c r="H30" s="8"/>
      <c r="I30" s="8"/>
      <c r="J30" s="8"/>
    </row>
    <row r="31" spans="1:10" x14ac:dyDescent="0.25">
      <c r="C31" s="20"/>
      <c r="H31" s="8"/>
      <c r="I31" s="8"/>
      <c r="J31" s="8"/>
    </row>
    <row r="32" spans="1:10" x14ac:dyDescent="0.25">
      <c r="H32" s="8"/>
      <c r="I32" s="8"/>
      <c r="J32" s="8"/>
    </row>
    <row r="33" spans="3:10" x14ac:dyDescent="0.25">
      <c r="C33" s="20"/>
      <c r="H33" s="8"/>
      <c r="I33" s="8"/>
      <c r="J33" s="8"/>
    </row>
    <row r="34" spans="3:10" x14ac:dyDescent="0.25">
      <c r="C34" s="20"/>
      <c r="H34" s="8"/>
      <c r="I34" s="8"/>
      <c r="J34" s="8"/>
    </row>
    <row r="35" spans="3:10" x14ac:dyDescent="0.25">
      <c r="C35" s="20"/>
      <c r="H35" s="8"/>
      <c r="I35" s="8"/>
      <c r="J35" s="8"/>
    </row>
    <row r="36" spans="3:10" x14ac:dyDescent="0.25">
      <c r="C36" s="20"/>
      <c r="H36" s="8"/>
      <c r="I36" s="8"/>
      <c r="J36" s="8"/>
    </row>
    <row r="37" spans="3:10" x14ac:dyDescent="0.25">
      <c r="H37" s="8"/>
      <c r="I37" s="8"/>
      <c r="J37" s="8"/>
    </row>
    <row r="38" spans="3:10" x14ac:dyDescent="0.25">
      <c r="C38" s="20"/>
      <c r="H38" s="8"/>
      <c r="I38" s="8"/>
      <c r="J38" s="8"/>
    </row>
    <row r="39" spans="3:10" x14ac:dyDescent="0.25">
      <c r="C39" s="20"/>
      <c r="H39" s="8"/>
      <c r="I39" s="8"/>
      <c r="J39" s="8"/>
    </row>
    <row r="40" spans="3:10" x14ac:dyDescent="0.25">
      <c r="C40" s="20"/>
      <c r="H40" s="8"/>
      <c r="I40" s="8"/>
      <c r="J40" s="8"/>
    </row>
    <row r="41" spans="3:10" x14ac:dyDescent="0.25">
      <c r="C41" s="20"/>
      <c r="H41" s="8"/>
      <c r="I41" s="8"/>
      <c r="J41" s="8"/>
    </row>
    <row r="42" spans="3:10" x14ac:dyDescent="0.25">
      <c r="H42" s="8"/>
      <c r="I42" s="8"/>
      <c r="J42" s="8"/>
    </row>
    <row r="43" spans="3:10" x14ac:dyDescent="0.25">
      <c r="C43" s="20"/>
      <c r="H43" s="8"/>
      <c r="I43" s="8"/>
      <c r="J43" s="8"/>
    </row>
    <row r="44" spans="3:10" x14ac:dyDescent="0.25">
      <c r="C44" s="20"/>
      <c r="H44" s="8"/>
      <c r="I44" s="8"/>
      <c r="J44" s="8"/>
    </row>
    <row r="45" spans="3:10" x14ac:dyDescent="0.25">
      <c r="C45" s="20"/>
      <c r="H45" s="8"/>
      <c r="I45" s="8"/>
      <c r="J45" s="8"/>
    </row>
    <row r="46" spans="3:10" x14ac:dyDescent="0.25">
      <c r="C46" s="20"/>
      <c r="H46" s="8"/>
      <c r="I46" s="8"/>
      <c r="J46" s="8"/>
    </row>
    <row r="47" spans="3:10" x14ac:dyDescent="0.25">
      <c r="H47" s="8"/>
      <c r="I47" s="8"/>
      <c r="J47" s="8"/>
    </row>
    <row r="48" spans="3:10" x14ac:dyDescent="0.25">
      <c r="C48" s="20"/>
      <c r="H48" s="8"/>
      <c r="I48" s="8"/>
      <c r="J48" s="8"/>
    </row>
    <row r="49" spans="3:10" x14ac:dyDescent="0.25">
      <c r="C49" s="20"/>
      <c r="H49" s="8"/>
      <c r="I49" s="8"/>
      <c r="J49" s="8"/>
    </row>
    <row r="50" spans="3:10" x14ac:dyDescent="0.25">
      <c r="C50" s="20"/>
      <c r="H50" s="8"/>
      <c r="I50" s="8"/>
      <c r="J50" s="8"/>
    </row>
    <row r="51" spans="3:10" x14ac:dyDescent="0.25">
      <c r="C51" s="20"/>
      <c r="H51" s="8"/>
      <c r="I51" s="8"/>
      <c r="J51" s="8"/>
    </row>
    <row r="52" spans="3:10" x14ac:dyDescent="0.25">
      <c r="H52" s="8"/>
      <c r="I52" s="8"/>
      <c r="J52" s="8"/>
    </row>
    <row r="53" spans="3:10" x14ac:dyDescent="0.25">
      <c r="C53" s="20"/>
      <c r="H53" s="8"/>
      <c r="I53" s="8"/>
      <c r="J53" s="8"/>
    </row>
    <row r="54" spans="3:10" x14ac:dyDescent="0.25">
      <c r="C54" s="20"/>
      <c r="H54" s="8"/>
      <c r="I54" s="8"/>
      <c r="J54" s="8"/>
    </row>
    <row r="55" spans="3:10" x14ac:dyDescent="0.25">
      <c r="C55" s="20"/>
      <c r="H55" s="8"/>
      <c r="I55" s="8"/>
      <c r="J55" s="8"/>
    </row>
    <row r="56" spans="3:10" x14ac:dyDescent="0.25">
      <c r="C56" s="20"/>
      <c r="H56" s="8"/>
      <c r="I56" s="8"/>
      <c r="J56" s="8"/>
    </row>
    <row r="57" spans="3:10" x14ac:dyDescent="0.25">
      <c r="C57" s="20"/>
      <c r="H57" s="8"/>
      <c r="I57" s="8"/>
      <c r="J57" s="8"/>
    </row>
    <row r="58" spans="3:10" x14ac:dyDescent="0.25">
      <c r="C58" s="20"/>
      <c r="H58" s="8"/>
      <c r="I58" s="8"/>
      <c r="J58" s="8"/>
    </row>
    <row r="59" spans="3:10" x14ac:dyDescent="0.25">
      <c r="C59" s="20"/>
      <c r="H59" s="8"/>
      <c r="I59" s="8"/>
      <c r="J59" s="8"/>
    </row>
    <row r="60" spans="3:10" x14ac:dyDescent="0.25">
      <c r="C60" s="20"/>
      <c r="H60" s="8"/>
      <c r="I60" s="8"/>
      <c r="J60" s="8"/>
    </row>
    <row r="61" spans="3:10" x14ac:dyDescent="0.25">
      <c r="C61" s="20"/>
      <c r="H61" s="8"/>
      <c r="I61" s="8"/>
      <c r="J61" s="8"/>
    </row>
    <row r="62" spans="3:10" x14ac:dyDescent="0.25">
      <c r="C62" s="20"/>
      <c r="H62" s="8"/>
      <c r="I62" s="8"/>
      <c r="J62" s="8"/>
    </row>
    <row r="63" spans="3:10" x14ac:dyDescent="0.25">
      <c r="C63" s="20"/>
      <c r="H63" s="8"/>
      <c r="I63" s="8"/>
      <c r="J63" s="8"/>
    </row>
    <row r="64" spans="3:10" x14ac:dyDescent="0.25">
      <c r="C64" s="20"/>
      <c r="H64" s="8"/>
      <c r="I64" s="8"/>
      <c r="J64" s="8"/>
    </row>
    <row r="65" spans="3:10" x14ac:dyDescent="0.25">
      <c r="C65" s="20"/>
      <c r="H65" s="8"/>
      <c r="I65" s="8"/>
      <c r="J65" s="8"/>
    </row>
    <row r="66" spans="3:10" x14ac:dyDescent="0.25">
      <c r="C66" s="20"/>
      <c r="H66" s="8"/>
      <c r="I66" s="8"/>
      <c r="J66" s="8"/>
    </row>
    <row r="67" spans="3:10" x14ac:dyDescent="0.25">
      <c r="C67" s="20"/>
      <c r="H67" s="8"/>
      <c r="I67" s="8"/>
      <c r="J67" s="8"/>
    </row>
    <row r="68" spans="3:10" x14ac:dyDescent="0.25">
      <c r="C68" s="20"/>
      <c r="H68" s="8"/>
      <c r="I68" s="8"/>
      <c r="J68" s="8"/>
    </row>
    <row r="69" spans="3:10" x14ac:dyDescent="0.25">
      <c r="C69" s="20"/>
      <c r="H69" s="8"/>
      <c r="I69" s="8"/>
      <c r="J69" s="8"/>
    </row>
    <row r="70" spans="3:10" x14ac:dyDescent="0.25">
      <c r="C70" s="20"/>
      <c r="H70" s="8"/>
      <c r="I70" s="8"/>
      <c r="J70" s="8"/>
    </row>
    <row r="71" spans="3:10" x14ac:dyDescent="0.25">
      <c r="C71" s="20"/>
      <c r="H71" s="8"/>
      <c r="I71" s="8"/>
      <c r="J71" s="8"/>
    </row>
    <row r="72" spans="3:10" x14ac:dyDescent="0.25">
      <c r="C72" s="20"/>
      <c r="H72" s="8"/>
      <c r="I72" s="8"/>
      <c r="J72" s="8"/>
    </row>
    <row r="73" spans="3:10" x14ac:dyDescent="0.25">
      <c r="C73" s="20"/>
      <c r="H73" s="8"/>
      <c r="I73" s="8"/>
      <c r="J73" s="8"/>
    </row>
    <row r="74" spans="3:10" x14ac:dyDescent="0.25">
      <c r="C74" s="20"/>
      <c r="H74" s="8"/>
      <c r="I74" s="8"/>
      <c r="J74" s="8"/>
    </row>
    <row r="75" spans="3:10" x14ac:dyDescent="0.25">
      <c r="C75" s="20"/>
      <c r="H75" s="8"/>
      <c r="I75" s="8"/>
      <c r="J75" s="8"/>
    </row>
    <row r="76" spans="3:10" x14ac:dyDescent="0.25">
      <c r="H76" s="8"/>
      <c r="I76" s="8"/>
      <c r="J76" s="8"/>
    </row>
    <row r="77" spans="3:10" x14ac:dyDescent="0.25">
      <c r="H77" s="8"/>
      <c r="I77" s="8"/>
      <c r="J77" s="8"/>
    </row>
    <row r="78" spans="3:10" x14ac:dyDescent="0.25">
      <c r="H78" s="8"/>
      <c r="I78" s="8"/>
      <c r="J78" s="8"/>
    </row>
    <row r="79" spans="3:10" x14ac:dyDescent="0.25">
      <c r="H79" s="8"/>
      <c r="I79" s="8"/>
      <c r="J79" s="8"/>
    </row>
    <row r="80" spans="3:10" x14ac:dyDescent="0.25">
      <c r="H80" s="8"/>
      <c r="I80" s="8"/>
      <c r="J80" s="8"/>
    </row>
    <row r="81" spans="8:10" x14ac:dyDescent="0.25">
      <c r="H81" s="8"/>
      <c r="I81" s="8"/>
      <c r="J81" s="8"/>
    </row>
    <row r="82" spans="8:10" x14ac:dyDescent="0.25">
      <c r="H82" s="8"/>
      <c r="I82" s="8"/>
      <c r="J82" s="8"/>
    </row>
    <row r="83" spans="8:10" x14ac:dyDescent="0.25">
      <c r="H83" s="8"/>
      <c r="I83" s="8"/>
      <c r="J83" s="8"/>
    </row>
    <row r="84" spans="8:10" x14ac:dyDescent="0.25">
      <c r="H84" s="8"/>
      <c r="I84" s="8"/>
      <c r="J84" s="8"/>
    </row>
    <row r="85" spans="8:10" x14ac:dyDescent="0.25">
      <c r="H85" s="8"/>
      <c r="I85" s="8"/>
      <c r="J85" s="8"/>
    </row>
    <row r="86" spans="8:10" x14ac:dyDescent="0.25">
      <c r="H86" s="8"/>
      <c r="I86" s="8"/>
      <c r="J86" s="8"/>
    </row>
    <row r="87" spans="8:10" x14ac:dyDescent="0.25">
      <c r="H87" s="8"/>
      <c r="I87" s="8"/>
      <c r="J87" s="8"/>
    </row>
    <row r="88" spans="8:10" x14ac:dyDescent="0.25">
      <c r="H88" s="8"/>
      <c r="I88" s="8"/>
      <c r="J88" s="8"/>
    </row>
    <row r="89" spans="8:10" x14ac:dyDescent="0.25">
      <c r="H89" s="8"/>
      <c r="I89" s="8"/>
      <c r="J89" s="8"/>
    </row>
    <row r="90" spans="8:10" x14ac:dyDescent="0.25">
      <c r="H90" s="8"/>
      <c r="I90" s="8"/>
      <c r="J90" s="8"/>
    </row>
    <row r="91" spans="8:10" x14ac:dyDescent="0.25">
      <c r="H91" s="8"/>
      <c r="I91" s="8"/>
      <c r="J91" s="8"/>
    </row>
    <row r="92" spans="8:10" x14ac:dyDescent="0.25">
      <c r="H92" s="8"/>
      <c r="I92" s="8"/>
      <c r="J92" s="8"/>
    </row>
    <row r="93" spans="8:10" x14ac:dyDescent="0.25">
      <c r="H93" s="8"/>
      <c r="I93" s="8"/>
      <c r="J93" s="8"/>
    </row>
    <row r="94" spans="8:10" x14ac:dyDescent="0.25">
      <c r="H94" s="8"/>
      <c r="I94" s="8"/>
      <c r="J94" s="8"/>
    </row>
    <row r="95" spans="8:10" x14ac:dyDescent="0.25">
      <c r="H95" s="8"/>
      <c r="I95" s="8"/>
      <c r="J95" s="8"/>
    </row>
    <row r="96" spans="8:10" x14ac:dyDescent="0.25">
      <c r="H96" s="8"/>
      <c r="I96" s="8"/>
      <c r="J96" s="8"/>
    </row>
    <row r="97" spans="8:10" x14ac:dyDescent="0.25">
      <c r="H97" s="8"/>
      <c r="I97" s="8"/>
      <c r="J97" s="8"/>
    </row>
    <row r="98" spans="8:10" x14ac:dyDescent="0.25">
      <c r="H98" s="8"/>
      <c r="I98" s="8"/>
      <c r="J98" s="8"/>
    </row>
    <row r="99" spans="8:10" x14ac:dyDescent="0.25">
      <c r="H99" s="8"/>
      <c r="I99" s="8"/>
      <c r="J99" s="8"/>
    </row>
    <row r="100" spans="8:10" x14ac:dyDescent="0.25">
      <c r="H100" s="8"/>
      <c r="I100" s="8"/>
      <c r="J100" s="8"/>
    </row>
    <row r="101" spans="8:10" x14ac:dyDescent="0.25">
      <c r="H101" s="8"/>
      <c r="I101" s="8"/>
      <c r="J101" s="8"/>
    </row>
    <row r="102" spans="8:10" x14ac:dyDescent="0.25">
      <c r="H102" s="8"/>
      <c r="I102" s="8"/>
      <c r="J102" s="8"/>
    </row>
    <row r="103" spans="8:10" x14ac:dyDescent="0.25">
      <c r="H103" s="8"/>
      <c r="I103" s="8"/>
      <c r="J103" s="8"/>
    </row>
    <row r="104" spans="8:10" x14ac:dyDescent="0.25">
      <c r="H104" s="8"/>
      <c r="I104" s="8"/>
      <c r="J104" s="8"/>
    </row>
    <row r="105" spans="8:10" x14ac:dyDescent="0.25">
      <c r="H105" s="8"/>
      <c r="I105" s="8"/>
      <c r="J105" s="8"/>
    </row>
    <row r="106" spans="8:10" x14ac:dyDescent="0.25">
      <c r="H106" s="8"/>
      <c r="I106" s="8"/>
      <c r="J106" s="8"/>
    </row>
    <row r="107" spans="8:10" x14ac:dyDescent="0.25">
      <c r="H107" s="8"/>
      <c r="I107" s="8"/>
      <c r="J107" s="8"/>
    </row>
    <row r="108" spans="8:10" x14ac:dyDescent="0.25">
      <c r="H108" s="8"/>
      <c r="I108" s="8"/>
      <c r="J108" s="8"/>
    </row>
    <row r="109" spans="8:10" x14ac:dyDescent="0.25">
      <c r="H109" s="8"/>
      <c r="I109" s="8"/>
      <c r="J109" s="8"/>
    </row>
    <row r="110" spans="8:10" x14ac:dyDescent="0.25">
      <c r="H110" s="8"/>
      <c r="I110" s="8"/>
      <c r="J110" s="8"/>
    </row>
    <row r="111" spans="8:10" x14ac:dyDescent="0.25">
      <c r="H111" s="8"/>
      <c r="I111" s="8"/>
      <c r="J111" s="8"/>
    </row>
    <row r="112" spans="8:10" x14ac:dyDescent="0.25">
      <c r="H112" s="8"/>
      <c r="I112" s="8"/>
      <c r="J112" s="8"/>
    </row>
    <row r="113" spans="8:10" x14ac:dyDescent="0.25">
      <c r="H113" s="8"/>
      <c r="I113" s="8"/>
      <c r="J113" s="8"/>
    </row>
    <row r="114" spans="8:10" x14ac:dyDescent="0.25">
      <c r="H114" s="8"/>
      <c r="I114" s="8"/>
      <c r="J114" s="8"/>
    </row>
    <row r="115" spans="8:10" x14ac:dyDescent="0.25">
      <c r="H115" s="8"/>
      <c r="I115" s="8"/>
      <c r="J115" s="8"/>
    </row>
    <row r="116" spans="8:10" x14ac:dyDescent="0.25">
      <c r="H116" s="8"/>
      <c r="I116" s="8"/>
      <c r="J116" s="8"/>
    </row>
    <row r="117" spans="8:10" x14ac:dyDescent="0.25">
      <c r="H117" s="8"/>
      <c r="I117" s="8"/>
      <c r="J117" s="8"/>
    </row>
    <row r="118" spans="8:10" x14ac:dyDescent="0.25">
      <c r="H118" s="8"/>
      <c r="I118" s="8"/>
      <c r="J118" s="8"/>
    </row>
    <row r="119" spans="8:10" x14ac:dyDescent="0.25">
      <c r="H119" s="8"/>
      <c r="I119" s="8"/>
      <c r="J119" s="8"/>
    </row>
    <row r="120" spans="8:10" x14ac:dyDescent="0.25">
      <c r="H120" s="8"/>
      <c r="I120" s="8"/>
      <c r="J120" s="8"/>
    </row>
    <row r="121" spans="8:10" x14ac:dyDescent="0.25">
      <c r="H121" s="8"/>
      <c r="I121" s="8"/>
      <c r="J121" s="8"/>
    </row>
    <row r="122" spans="8:10" x14ac:dyDescent="0.25">
      <c r="H122" s="8"/>
      <c r="I122" s="8"/>
      <c r="J122" s="8"/>
    </row>
    <row r="123" spans="8:10" x14ac:dyDescent="0.25">
      <c r="H123" s="8"/>
      <c r="I123" s="8"/>
      <c r="J123" s="8"/>
    </row>
    <row r="124" spans="8:10" x14ac:dyDescent="0.25">
      <c r="H124" s="8"/>
      <c r="I124" s="8"/>
      <c r="J124" s="8"/>
    </row>
    <row r="125" spans="8:10" x14ac:dyDescent="0.25">
      <c r="H125" s="8"/>
      <c r="I125" s="8"/>
      <c r="J125" s="8"/>
    </row>
    <row r="126" spans="8:10" x14ac:dyDescent="0.25">
      <c r="H126" s="8"/>
      <c r="I126" s="8"/>
      <c r="J126" s="8"/>
    </row>
    <row r="127" spans="8:10" x14ac:dyDescent="0.25">
      <c r="H127" s="8"/>
      <c r="I127" s="8"/>
      <c r="J127" s="8"/>
    </row>
    <row r="128" spans="8:10" x14ac:dyDescent="0.25">
      <c r="H128" s="8"/>
      <c r="I128" s="8"/>
      <c r="J128" s="8"/>
    </row>
    <row r="129" spans="8:10" x14ac:dyDescent="0.25">
      <c r="H129" s="8"/>
      <c r="I129" s="8"/>
      <c r="J129" s="8"/>
    </row>
    <row r="130" spans="8:10" x14ac:dyDescent="0.25">
      <c r="H130" s="8"/>
      <c r="I130" s="8"/>
      <c r="J130" s="8"/>
    </row>
  </sheetData>
  <sheetProtection formatCells="0" formatColumns="0" formatRows="0" insertColumns="0" insertRows="0" insertHyperlinks="0" deleteColumns="0" deleteRows="0" sort="0" autoFilter="0" pivotTables="0"/>
  <mergeCells count="11">
    <mergeCell ref="C8:D8"/>
    <mergeCell ref="C9:D9"/>
    <mergeCell ref="C10:D10"/>
    <mergeCell ref="C6:D6"/>
    <mergeCell ref="C7:D7"/>
    <mergeCell ref="W1:AD1"/>
    <mergeCell ref="C4:D4"/>
    <mergeCell ref="C5:D5"/>
    <mergeCell ref="A1:F1"/>
    <mergeCell ref="G1:N1"/>
    <mergeCell ref="O1:V1"/>
  </mergeCells>
  <phoneticPr fontId="10" type="noConversion"/>
  <dataValidations count="7">
    <dataValidation type="list" allowBlank="1" showInputMessage="1" showErrorMessage="1" sqref="C4" xr:uid="{B94A062F-DC63-49A9-9EF8-5B496A4066D7}">
      <formula1>$G$2:$G$4</formula1>
    </dataValidation>
    <dataValidation type="list" allowBlank="1" showInputMessage="1" showErrorMessage="1" sqref="C7:D7" xr:uid="{C9F1C388-84DE-4882-A6BF-813633FE9FEF}">
      <formula1>$G$11:$G$13</formula1>
    </dataValidation>
    <dataValidation type="list" allowBlank="1" showInputMessage="1" showErrorMessage="1" sqref="C5:D5" xr:uid="{7378B9C4-C4EB-440A-AE47-A243A8DB8BCE}">
      <formula1>$G$5:$G$6</formula1>
    </dataValidation>
    <dataValidation type="list" allowBlank="1" showInputMessage="1" showErrorMessage="1" sqref="C6:D6" xr:uid="{3B48CAB9-9CEB-4DCC-AF7B-8A62E2CBB058}">
      <formula1>IF($C$4=$G$2,$G$7:$G$10,$G$10)</formula1>
    </dataValidation>
    <dataValidation type="list" allowBlank="1" showInputMessage="1" showErrorMessage="1" sqref="C8:D8" xr:uid="{D04DF946-527E-495C-A40B-E07522B26AF0}">
      <formula1>$G$14:$G$17</formula1>
    </dataValidation>
    <dataValidation type="list" allowBlank="1" showInputMessage="1" showErrorMessage="1" sqref="C9:D9" xr:uid="{E90970A9-0A83-491F-A8AC-6E50B8ADB315}">
      <formula1>$G$18:$G$19</formula1>
    </dataValidation>
    <dataValidation type="list" allowBlank="1" showInputMessage="1" showErrorMessage="1" sqref="C10:D10" xr:uid="{6812EB92-3FDA-4A83-8502-E603FC91A9D4}">
      <formula1>$G$20:$G$21</formula1>
    </dataValidation>
  </dataValidations>
  <pageMargins left="0.625" right="9.375E-2" top="0.25595238095238093" bottom="0.27976190476190477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Стоимость ПиР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2022-10-05T02:37:58Z</dcterms:created>
  <dcterms:modified xsi:type="dcterms:W3CDTF">2025-08-23T03:47:16Z</dcterms:modified>
</cp:coreProperties>
</file>